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接受临时文档\"/>
    </mc:Choice>
  </mc:AlternateContent>
  <bookViews>
    <workbookView xWindow="0" yWindow="0" windowWidth="24240" windowHeight="11925"/>
  </bookViews>
  <sheets>
    <sheet name="21年资产负债表" sheetId="1" r:id="rId1"/>
    <sheet name="21年业务活动表" sheetId="2" r:id="rId2"/>
    <sheet name="21年现金流量表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D23" i="2" l="1"/>
  <c r="E23" i="2"/>
  <c r="F23" i="2"/>
  <c r="G23" i="2"/>
  <c r="H23" i="2"/>
  <c r="D13" i="2"/>
  <c r="E13" i="2"/>
  <c r="F13" i="2"/>
  <c r="G13" i="2"/>
  <c r="H13" i="2"/>
  <c r="C13" i="2"/>
  <c r="E25" i="2" l="1"/>
  <c r="H25" i="2"/>
  <c r="F25" i="2"/>
  <c r="C25" i="2"/>
  <c r="D25" i="2"/>
  <c r="G25" i="2"/>
  <c r="A2" i="3"/>
  <c r="G34" i="1"/>
  <c r="H34" i="1" s="1"/>
  <c r="D25" i="1"/>
  <c r="D29" i="1" s="1"/>
  <c r="C24" i="1"/>
  <c r="C23" i="1"/>
  <c r="C25" i="1" s="1"/>
  <c r="C29" i="1" s="1"/>
  <c r="H16" i="1"/>
  <c r="C15" i="1"/>
  <c r="C37" i="1" s="1"/>
  <c r="C12" i="1"/>
  <c r="G11" i="1"/>
  <c r="C10" i="1"/>
  <c r="G9" i="1"/>
  <c r="G16" i="1" s="1"/>
  <c r="C9" i="1"/>
  <c r="D7" i="1"/>
  <c r="D15" i="1" s="1"/>
  <c r="D37" i="1" s="1"/>
  <c r="C7" i="1"/>
  <c r="G27" i="1" l="1"/>
  <c r="H35" i="1"/>
  <c r="H37" i="1" s="1"/>
  <c r="G35" i="1"/>
  <c r="G37" i="1" s="1"/>
  <c r="H27" i="1"/>
</calcChain>
</file>

<file path=xl/sharedStrings.xml><?xml version="1.0" encoding="utf-8"?>
<sst xmlns="http://schemas.openxmlformats.org/spreadsheetml/2006/main" count="138" uniqueCount="126">
  <si>
    <t>资产负债表</t>
  </si>
  <si>
    <r>
      <t>编制单位：汕头市龙湖区乐膳长者食堂    截止20</t>
    </r>
    <r>
      <rPr>
        <u/>
        <sz val="10.5"/>
        <color rgb="FF000000"/>
        <rFont val="宋体"/>
        <family val="3"/>
        <charset val="134"/>
      </rPr>
      <t>21</t>
    </r>
    <r>
      <rPr>
        <sz val="10.5"/>
        <color rgb="FF000000"/>
        <rFont val="宋体"/>
        <family val="3"/>
        <charset val="134"/>
      </rPr>
      <t>年12月31日                        单位：元</t>
    </r>
  </si>
  <si>
    <t>资    产</t>
  </si>
  <si>
    <t>行次</t>
  </si>
  <si>
    <t>年初数</t>
  </si>
  <si>
    <t>期末数</t>
  </si>
  <si>
    <t>负债和净资产</t>
  </si>
  <si>
    <t>流动资产：</t>
  </si>
  <si>
    <t>流动负债：</t>
  </si>
  <si>
    <t xml:space="preserve">  货币资金</t>
  </si>
  <si>
    <t xml:space="preserve">  短期借款</t>
  </si>
  <si>
    <t xml:space="preserve">  短期投资</t>
  </si>
  <si>
    <t xml:space="preserve">  应付款项</t>
  </si>
  <si>
    <t xml:space="preserve">  应收款项</t>
  </si>
  <si>
    <t xml:space="preserve">  应付工资</t>
  </si>
  <si>
    <t xml:space="preserve">  其他应收款</t>
  </si>
  <si>
    <t xml:space="preserve">  应交税金</t>
  </si>
  <si>
    <t xml:space="preserve">  存  货</t>
  </si>
  <si>
    <t xml:space="preserve">  其他应付款</t>
  </si>
  <si>
    <t xml:space="preserve">  待摊费用</t>
  </si>
  <si>
    <t xml:space="preserve">  预提费用</t>
  </si>
  <si>
    <t xml:space="preserve">  一年内到期的长期债权投资</t>
  </si>
  <si>
    <t xml:space="preserve">  预计负债</t>
  </si>
  <si>
    <t xml:space="preserve">  其他流动资产</t>
  </si>
  <si>
    <t xml:space="preserve">  一年内到期的长期负债</t>
  </si>
  <si>
    <t xml:space="preserve">  流动资产合计</t>
  </si>
  <si>
    <t xml:space="preserve">  其他流动负债</t>
  </si>
  <si>
    <t xml:space="preserve">  流动负债合计</t>
  </si>
  <si>
    <t>长期投资：</t>
  </si>
  <si>
    <t xml:space="preserve">  长期股权投资</t>
  </si>
  <si>
    <t>长期负债：</t>
  </si>
  <si>
    <t xml:space="preserve">  长期债权投资</t>
  </si>
  <si>
    <t xml:space="preserve">  长期借款</t>
  </si>
  <si>
    <t xml:space="preserve">  长期投资合计</t>
  </si>
  <si>
    <t xml:space="preserve">  长期应付款</t>
  </si>
  <si>
    <t xml:space="preserve">  其他长期负债</t>
  </si>
  <si>
    <t>固定资产：</t>
  </si>
  <si>
    <t xml:space="preserve">   长期负债合计</t>
  </si>
  <si>
    <t xml:space="preserve">  固定资产原价</t>
  </si>
  <si>
    <t xml:space="preserve">  减：累计折旧</t>
  </si>
  <si>
    <t>受托代理负债：</t>
  </si>
  <si>
    <t xml:space="preserve">  固定资产净值</t>
  </si>
  <si>
    <t xml:space="preserve">  受托代理负债</t>
  </si>
  <si>
    <t xml:space="preserve">  在建工程</t>
  </si>
  <si>
    <t xml:space="preserve">  文物文化资产</t>
  </si>
  <si>
    <t xml:space="preserve">    负债合计</t>
  </si>
  <si>
    <t xml:space="preserve">  固定资产清理</t>
  </si>
  <si>
    <t xml:space="preserve">  固定资产合计</t>
  </si>
  <si>
    <t>无形资产：</t>
  </si>
  <si>
    <t xml:space="preserve">  无形资产</t>
  </si>
  <si>
    <t>净资产：</t>
  </si>
  <si>
    <t xml:space="preserve">  非限定性净资产</t>
  </si>
  <si>
    <t>受托代理资产：</t>
  </si>
  <si>
    <t xml:space="preserve">  限定性净资产</t>
  </si>
  <si>
    <t xml:space="preserve">  受托代理资产</t>
  </si>
  <si>
    <t xml:space="preserve">    净资产合计</t>
  </si>
  <si>
    <t>资产总计</t>
  </si>
  <si>
    <t>负债和净资产总计</t>
  </si>
  <si>
    <t>单位负责人:郑映津                               会计:谢淑贤                        制表人:谢淑贤</t>
    <phoneticPr fontId="9" type="noConversion"/>
  </si>
  <si>
    <t>业务活动表</t>
  </si>
  <si>
    <t>编制单位：汕头市龙湖区乐膳长者食堂         截止2021年12月31日                        单位：元</t>
  </si>
  <si>
    <t>项  目</t>
  </si>
  <si>
    <t>上年累计数</t>
  </si>
  <si>
    <t>本年累计数</t>
  </si>
  <si>
    <t>非限定性</t>
  </si>
  <si>
    <t>限定性</t>
  </si>
  <si>
    <t>合计</t>
  </si>
  <si>
    <t>一、收  入</t>
  </si>
  <si>
    <t>其中：捐赠收入</t>
  </si>
  <si>
    <t xml:space="preserve">     会费收入</t>
  </si>
  <si>
    <t xml:space="preserve">    提供服务收入</t>
  </si>
  <si>
    <t xml:space="preserve">    商品销售收入</t>
  </si>
  <si>
    <t xml:space="preserve">    政府补助收入</t>
  </si>
  <si>
    <t xml:space="preserve">    投资收益</t>
  </si>
  <si>
    <t xml:space="preserve">    其他收入</t>
  </si>
  <si>
    <t>收入合计</t>
  </si>
  <si>
    <t>二、费  用</t>
  </si>
  <si>
    <t>（一）业务活动成本</t>
  </si>
  <si>
    <t>其中：人员费用</t>
  </si>
  <si>
    <t xml:space="preserve">      日常费用</t>
  </si>
  <si>
    <t xml:space="preserve">     固定资产折旧/       装修费摊销</t>
  </si>
  <si>
    <t xml:space="preserve">     税费</t>
  </si>
  <si>
    <t>（二）管理费用</t>
  </si>
  <si>
    <t>（三）筹资费用</t>
  </si>
  <si>
    <t>（四）其他费用</t>
  </si>
  <si>
    <t>费用合计</t>
  </si>
  <si>
    <t>三、限定性净资产转为非限定性净资产</t>
  </si>
  <si>
    <r>
      <t>四、净资产变动额</t>
    </r>
    <r>
      <rPr>
        <sz val="12"/>
        <color indexed="8"/>
        <rFont val="宋体"/>
        <family val="3"/>
        <charset val="134"/>
      </rPr>
      <t>（若为净资产减少额，以“-”号填列）</t>
    </r>
  </si>
  <si>
    <t>现金流量表</t>
  </si>
  <si>
    <t>上年金额</t>
  </si>
  <si>
    <t>本年金额</t>
  </si>
  <si>
    <t>一、业务活动产生的现金流量：</t>
  </si>
  <si>
    <t xml:space="preserve">     接受捐赠收到的现金</t>
  </si>
  <si>
    <t xml:space="preserve">     收取会费收到的现金</t>
  </si>
  <si>
    <t xml:space="preserve">     提供服务收到的现金</t>
  </si>
  <si>
    <t xml:space="preserve">     销售商品收到的现金</t>
  </si>
  <si>
    <t xml:space="preserve">     政府补助收到的现金</t>
  </si>
  <si>
    <t xml:space="preserve">     收到的其他与业务活动有关的现金</t>
  </si>
  <si>
    <t xml:space="preserve">           现金流入小计</t>
  </si>
  <si>
    <t xml:space="preserve">     提供捐赠或者资助支付的现金</t>
  </si>
  <si>
    <t xml:space="preserve">     支付给员工以及为员工支付的现金</t>
  </si>
  <si>
    <t xml:space="preserve">     购买商品、接受服务支付的现金</t>
  </si>
  <si>
    <t xml:space="preserve">     支付的其他与业务活动有关的现金</t>
  </si>
  <si>
    <t xml:space="preserve">           现金流出小计</t>
  </si>
  <si>
    <t xml:space="preserve">     业务活动产生的现金流量净额</t>
  </si>
  <si>
    <t>二、投资活动产生的现金流量：</t>
  </si>
  <si>
    <t xml:space="preserve">     收回投资所收到的现金 </t>
  </si>
  <si>
    <t xml:space="preserve">     取得投资收益所收到的现金</t>
  </si>
  <si>
    <t xml:space="preserve">     处置固定资产和无形资产所收回的现金</t>
  </si>
  <si>
    <t xml:space="preserve">     收到的其他与投资活动有关的现金</t>
  </si>
  <si>
    <t xml:space="preserve">     购建固定资产和无形资产所支付的现金</t>
  </si>
  <si>
    <t xml:space="preserve">      对外投资所支付的现金</t>
  </si>
  <si>
    <t xml:space="preserve">      支付的其他与投资活动有关的现金</t>
  </si>
  <si>
    <t xml:space="preserve">          现金流出小计</t>
  </si>
  <si>
    <t xml:space="preserve">     投资活动产生的现金流量净额</t>
  </si>
  <si>
    <t>三、筹资活动产生的现金流量：</t>
  </si>
  <si>
    <t xml:space="preserve">     借款所收到的现金</t>
  </si>
  <si>
    <t xml:space="preserve">     收到的其他与筹资活动有关的现金</t>
  </si>
  <si>
    <t xml:space="preserve">          现金流入小计</t>
  </si>
  <si>
    <t xml:space="preserve">      偿还借款所支付的现金</t>
  </si>
  <si>
    <t xml:space="preserve">      偿付利息所支付的现金</t>
  </si>
  <si>
    <t xml:space="preserve">      支付的其他与筹资活动有关的现金</t>
  </si>
  <si>
    <t xml:space="preserve">     筹资活动产生的现金流量净额</t>
  </si>
  <si>
    <t>四、汇率变动对现金的影响额</t>
  </si>
  <si>
    <t>五、现金及现金等价物净增加额</t>
  </si>
  <si>
    <t>单位负责人:郑映津                               会计:谢淑贤                      制表人:谢淑贤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</si>
</sst>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 ;[Red]\-#,##0.00\ "/>
  </numFmts>
  <fonts count="15">
    <font>
      <sz val="11"/>
      <color theme="1"/>
      <name val="等线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0.5"/>
      <color rgb="FF000000"/>
      <name val="宋体"/>
      <family val="3"/>
      <charset val="134"/>
    </font>
    <font>
      <u/>
      <sz val="10.5"/>
      <color rgb="FF000000"/>
      <name val="宋体"/>
      <family val="3"/>
      <charset val="134"/>
    </font>
    <font>
      <sz val="10.5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.5"/>
      <color indexed="8"/>
      <name val="Times New Roman"/>
      <family val="1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 vertical="center" wrapText="1"/>
    </xf>
    <xf numFmtId="177" fontId="5" fillId="0" borderId="1" xfId="0" applyNumberFormat="1" applyFont="1" applyBorder="1" applyAlignment="1">
      <alignment horizontal="right" vertical="top" wrapText="1"/>
    </xf>
    <xf numFmtId="177" fontId="8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177" fontId="1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025;&#21033;&#20449;/&#38271;&#32773;&#39135;&#22530;/&#38271;&#32773;&#39135;&#22530;&#36130;&#21153;&#25253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资产负债表2112"/>
      <sheetName val="业务活动表21年"/>
      <sheetName val="现金流量表21"/>
      <sheetName val="业务活动表2110-12"/>
      <sheetName val="资产负债表2109"/>
      <sheetName val="业务活动表2109 "/>
      <sheetName val="业务活动表2107-09"/>
      <sheetName val="资产负债表2106"/>
      <sheetName val="业务活动表2104-06"/>
      <sheetName val="资产负债表2103"/>
      <sheetName val="业务活动表2101-03"/>
      <sheetName val="资产负债表2012"/>
      <sheetName val="业务活动表20年"/>
      <sheetName val="业务活动表2012"/>
      <sheetName val="资产负债表2009"/>
      <sheetName val="业务活动表2009"/>
      <sheetName val="资产负债表2006"/>
      <sheetName val="业务活动表2006"/>
      <sheetName val="资产负债表2003"/>
      <sheetName val="业务活动表2003"/>
      <sheetName val="现金流量表20"/>
      <sheetName val="资产负债表 19"/>
      <sheetName val="业务活动表19"/>
      <sheetName val="现金流量表 19"/>
    </sheetNames>
    <sheetDataSet>
      <sheetData sheetId="0" refreshError="1">
        <row r="3">
          <cell r="A3" t="str">
            <v>编制单位：汕头市龙湖区乐膳长者食堂    截止2021年12月31日                        单位：元</v>
          </cell>
        </row>
      </sheetData>
      <sheetData sheetId="1" refreshError="1"/>
      <sheetData sheetId="2" refreshError="1"/>
      <sheetData sheetId="3" refreshError="1">
        <row r="25">
          <cell r="F25">
            <v>-186976.72</v>
          </cell>
          <cell r="G25">
            <v>-185976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A3" t="str">
            <v>编制单位：汕头市龙湖区乐膳长者食堂    截止2020年12月31日                        单位：元</v>
          </cell>
        </row>
        <row r="6">
          <cell r="D6">
            <v>87011.91</v>
          </cell>
        </row>
        <row r="8">
          <cell r="D8">
            <v>131350</v>
          </cell>
          <cell r="H8">
            <v>11112</v>
          </cell>
        </row>
        <row r="9">
          <cell r="D9">
            <v>17480</v>
          </cell>
        </row>
        <row r="10">
          <cell r="H10">
            <v>50000</v>
          </cell>
        </row>
        <row r="11">
          <cell r="D11">
            <v>199414.96</v>
          </cell>
        </row>
        <row r="22">
          <cell r="D22">
            <v>32290</v>
          </cell>
        </row>
        <row r="23">
          <cell r="D23">
            <v>6816.8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I17" sqref="I17"/>
    </sheetView>
  </sheetViews>
  <sheetFormatPr defaultColWidth="9" defaultRowHeight="13.5"/>
  <cols>
    <col min="1" max="1" width="12.625" style="1" customWidth="1"/>
    <col min="2" max="2" width="4.625" style="1" customWidth="1"/>
    <col min="3" max="3" width="11.625" style="1" customWidth="1"/>
    <col min="4" max="4" width="11.75" style="1" customWidth="1"/>
    <col min="5" max="5" width="15.5" style="1" customWidth="1"/>
    <col min="6" max="6" width="4.5" style="1" customWidth="1"/>
    <col min="7" max="7" width="11.875" style="1" customWidth="1"/>
    <col min="8" max="8" width="11.375" style="1" customWidth="1"/>
    <col min="9" max="16384" width="9" style="1"/>
  </cols>
  <sheetData>
    <row r="1" spans="1:8" ht="10.5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>
      <c r="A2" s="26"/>
      <c r="B2" s="26"/>
      <c r="C2" s="26"/>
      <c r="D2" s="26"/>
      <c r="E2" s="26"/>
      <c r="F2" s="26"/>
      <c r="G2" s="26"/>
      <c r="H2" s="26"/>
    </row>
    <row r="3" spans="1:8" ht="12.75" customHeight="1">
      <c r="A3" s="2"/>
      <c r="B3" s="2"/>
      <c r="C3" s="2"/>
      <c r="D3" s="2"/>
      <c r="E3" s="2"/>
      <c r="F3" s="2"/>
      <c r="G3" s="2"/>
      <c r="H3" s="2"/>
    </row>
    <row r="4" spans="1:8">
      <c r="A4" s="27" t="s">
        <v>1</v>
      </c>
      <c r="B4" s="28"/>
      <c r="C4" s="28"/>
      <c r="D4" s="28"/>
      <c r="E4" s="28"/>
      <c r="F4" s="28"/>
      <c r="G4" s="28"/>
      <c r="H4" s="28"/>
    </row>
    <row r="5" spans="1:8" s="4" customFormat="1" ht="1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3</v>
      </c>
      <c r="G5" s="3" t="s">
        <v>4</v>
      </c>
      <c r="H5" s="3" t="s">
        <v>5</v>
      </c>
    </row>
    <row r="6" spans="1:8" ht="16.5" customHeight="1">
      <c r="A6" s="5" t="s">
        <v>7</v>
      </c>
      <c r="B6" s="6"/>
      <c r="C6" s="7"/>
      <c r="D6" s="7"/>
      <c r="E6" s="5" t="s">
        <v>8</v>
      </c>
      <c r="F6" s="6"/>
      <c r="G6" s="7"/>
      <c r="H6" s="7"/>
    </row>
    <row r="7" spans="1:8" ht="20.25" customHeight="1">
      <c r="A7" s="5" t="s">
        <v>9</v>
      </c>
      <c r="B7" s="6">
        <v>1</v>
      </c>
      <c r="C7" s="8">
        <f>[1]资产负债表2012!D6</f>
        <v>87011.91</v>
      </c>
      <c r="D7" s="8">
        <f>22884.17+24584.77</f>
        <v>47468.94</v>
      </c>
      <c r="E7" s="5" t="s">
        <v>10</v>
      </c>
      <c r="F7" s="6">
        <v>61</v>
      </c>
      <c r="G7" s="8"/>
      <c r="H7" s="8"/>
    </row>
    <row r="8" spans="1:8" ht="20.25" customHeight="1">
      <c r="A8" s="5" t="s">
        <v>11</v>
      </c>
      <c r="B8" s="6">
        <v>2</v>
      </c>
      <c r="C8" s="8"/>
      <c r="D8" s="8"/>
      <c r="E8" s="5" t="s">
        <v>12</v>
      </c>
      <c r="F8" s="6">
        <v>62</v>
      </c>
      <c r="G8" s="8"/>
      <c r="H8" s="8"/>
    </row>
    <row r="9" spans="1:8" ht="20.25" customHeight="1">
      <c r="A9" s="5" t="s">
        <v>13</v>
      </c>
      <c r="B9" s="6">
        <v>3</v>
      </c>
      <c r="C9" s="8">
        <f>[1]资产负债表2012!D8</f>
        <v>131350</v>
      </c>
      <c r="D9" s="8">
        <v>126473.60000000001</v>
      </c>
      <c r="E9" s="5" t="s">
        <v>14</v>
      </c>
      <c r="F9" s="6">
        <v>63</v>
      </c>
      <c r="G9" s="8">
        <f>[1]资产负债表2012!H8</f>
        <v>11112</v>
      </c>
      <c r="H9" s="8">
        <v>16872.02</v>
      </c>
    </row>
    <row r="10" spans="1:8">
      <c r="A10" s="5" t="s">
        <v>15</v>
      </c>
      <c r="B10" s="6">
        <v>4</v>
      </c>
      <c r="C10" s="8">
        <f>[1]资产负债表2012!D9</f>
        <v>17480</v>
      </c>
      <c r="D10" s="8">
        <v>17480</v>
      </c>
      <c r="E10" s="5" t="s">
        <v>16</v>
      </c>
      <c r="F10" s="6">
        <v>65</v>
      </c>
      <c r="G10" s="8"/>
      <c r="H10" s="8"/>
    </row>
    <row r="11" spans="1:8">
      <c r="A11" s="5" t="s">
        <v>17</v>
      </c>
      <c r="B11" s="6">
        <v>8</v>
      </c>
      <c r="C11" s="8"/>
      <c r="D11" s="8"/>
      <c r="E11" s="5" t="s">
        <v>18</v>
      </c>
      <c r="F11" s="6">
        <v>66</v>
      </c>
      <c r="G11" s="9">
        <f>[1]资产负债表2012!H10+420000</f>
        <v>470000</v>
      </c>
      <c r="H11" s="8">
        <v>697088.57</v>
      </c>
    </row>
    <row r="12" spans="1:8" ht="20.25" customHeight="1">
      <c r="A12" s="5" t="s">
        <v>19</v>
      </c>
      <c r="B12" s="6">
        <v>9</v>
      </c>
      <c r="C12" s="8">
        <f>[1]资产负债表2012!D11</f>
        <v>199414.96</v>
      </c>
      <c r="D12" s="8">
        <v>113955.4</v>
      </c>
      <c r="E12" s="5" t="s">
        <v>20</v>
      </c>
      <c r="F12" s="6">
        <v>71</v>
      </c>
      <c r="G12" s="8"/>
      <c r="H12" s="8"/>
    </row>
    <row r="13" spans="1:8" ht="24">
      <c r="A13" s="5" t="s">
        <v>21</v>
      </c>
      <c r="B13" s="6">
        <v>15</v>
      </c>
      <c r="C13" s="8"/>
      <c r="D13" s="8"/>
      <c r="E13" s="5" t="s">
        <v>22</v>
      </c>
      <c r="F13" s="6">
        <v>72</v>
      </c>
      <c r="G13" s="8"/>
      <c r="H13" s="8"/>
    </row>
    <row r="14" spans="1:8" ht="24">
      <c r="A14" s="5" t="s">
        <v>23</v>
      </c>
      <c r="B14" s="6">
        <v>18</v>
      </c>
      <c r="C14" s="8"/>
      <c r="D14" s="8"/>
      <c r="E14" s="5" t="s">
        <v>24</v>
      </c>
      <c r="F14" s="6">
        <v>74</v>
      </c>
      <c r="G14" s="8"/>
      <c r="H14" s="8"/>
    </row>
    <row r="15" spans="1:8">
      <c r="A15" s="5" t="s">
        <v>25</v>
      </c>
      <c r="B15" s="6">
        <v>20</v>
      </c>
      <c r="C15" s="8">
        <f>SUM(C7:C14)</f>
        <v>435256.87</v>
      </c>
      <c r="D15" s="8">
        <f>SUM(D7:D14)</f>
        <v>305377.94</v>
      </c>
      <c r="E15" s="5" t="s">
        <v>26</v>
      </c>
      <c r="F15" s="6">
        <v>78</v>
      </c>
      <c r="G15" s="8"/>
      <c r="H15" s="8"/>
    </row>
    <row r="16" spans="1:8">
      <c r="A16" s="5"/>
      <c r="B16" s="6"/>
      <c r="C16" s="8"/>
      <c r="D16" s="8"/>
      <c r="E16" s="5" t="s">
        <v>27</v>
      </c>
      <c r="F16" s="6">
        <v>80</v>
      </c>
      <c r="G16" s="8">
        <f>SUM(G7:G15)</f>
        <v>481112</v>
      </c>
      <c r="H16" s="8">
        <f>SUM(H7:H15)</f>
        <v>713960.59</v>
      </c>
    </row>
    <row r="17" spans="1:8" ht="20.25" customHeight="1">
      <c r="A17" s="5" t="s">
        <v>28</v>
      </c>
      <c r="B17" s="6"/>
      <c r="C17" s="8"/>
      <c r="D17" s="8"/>
      <c r="E17" s="5"/>
      <c r="F17" s="6"/>
      <c r="G17" s="8"/>
      <c r="H17" s="8"/>
    </row>
    <row r="18" spans="1:8">
      <c r="A18" s="5" t="s">
        <v>29</v>
      </c>
      <c r="B18" s="6">
        <v>21</v>
      </c>
      <c r="C18" s="8"/>
      <c r="D18" s="8"/>
      <c r="E18" s="5" t="s">
        <v>30</v>
      </c>
      <c r="F18" s="6"/>
      <c r="G18" s="8"/>
      <c r="H18" s="8"/>
    </row>
    <row r="19" spans="1:8">
      <c r="A19" s="5" t="s">
        <v>31</v>
      </c>
      <c r="B19" s="6">
        <v>24</v>
      </c>
      <c r="C19" s="8"/>
      <c r="D19" s="8"/>
      <c r="E19" s="5" t="s">
        <v>32</v>
      </c>
      <c r="F19" s="6">
        <v>81</v>
      </c>
      <c r="G19" s="8"/>
      <c r="H19" s="8"/>
    </row>
    <row r="20" spans="1:8">
      <c r="A20" s="5" t="s">
        <v>33</v>
      </c>
      <c r="B20" s="6">
        <v>30</v>
      </c>
      <c r="C20" s="8"/>
      <c r="D20" s="8"/>
      <c r="E20" s="5" t="s">
        <v>34</v>
      </c>
      <c r="F20" s="6">
        <v>84</v>
      </c>
      <c r="G20" s="8"/>
      <c r="H20" s="8"/>
    </row>
    <row r="21" spans="1:8">
      <c r="A21" s="5"/>
      <c r="B21" s="6"/>
      <c r="C21" s="8"/>
      <c r="D21" s="8"/>
      <c r="E21" s="5" t="s">
        <v>35</v>
      </c>
      <c r="F21" s="6">
        <v>88</v>
      </c>
      <c r="G21" s="8"/>
      <c r="H21" s="8"/>
    </row>
    <row r="22" spans="1:8">
      <c r="A22" s="5" t="s">
        <v>36</v>
      </c>
      <c r="B22" s="6"/>
      <c r="C22" s="8"/>
      <c r="D22" s="8"/>
      <c r="E22" s="5" t="s">
        <v>37</v>
      </c>
      <c r="F22" s="6">
        <v>90</v>
      </c>
      <c r="G22" s="8"/>
      <c r="H22" s="8"/>
    </row>
    <row r="23" spans="1:8">
      <c r="A23" s="5" t="s">
        <v>38</v>
      </c>
      <c r="B23" s="6">
        <v>31</v>
      </c>
      <c r="C23" s="8">
        <f>[1]资产负债表2012!D22</f>
        <v>32290</v>
      </c>
      <c r="D23" s="8">
        <v>32290</v>
      </c>
      <c r="E23" s="5"/>
      <c r="F23" s="6"/>
      <c r="G23" s="8"/>
      <c r="H23" s="8"/>
    </row>
    <row r="24" spans="1:8">
      <c r="A24" s="5" t="s">
        <v>39</v>
      </c>
      <c r="B24" s="6">
        <v>32</v>
      </c>
      <c r="C24" s="8">
        <f>[1]资产负债表2012!D23</f>
        <v>6816.8</v>
      </c>
      <c r="D24" s="8">
        <v>17042</v>
      </c>
      <c r="E24" s="5" t="s">
        <v>40</v>
      </c>
      <c r="F24" s="6"/>
      <c r="G24" s="8"/>
      <c r="H24" s="8"/>
    </row>
    <row r="25" spans="1:8">
      <c r="A25" s="5" t="s">
        <v>41</v>
      </c>
      <c r="B25" s="6">
        <v>33</v>
      </c>
      <c r="C25" s="8">
        <f>C23-C24</f>
        <v>25473.200000000001</v>
      </c>
      <c r="D25" s="8">
        <f>D23-D24</f>
        <v>15248</v>
      </c>
      <c r="E25" s="5" t="s">
        <v>42</v>
      </c>
      <c r="F25" s="6">
        <v>91</v>
      </c>
      <c r="G25" s="8"/>
      <c r="H25" s="8"/>
    </row>
    <row r="26" spans="1:8" ht="20.25" customHeight="1">
      <c r="A26" s="5" t="s">
        <v>43</v>
      </c>
      <c r="B26" s="6">
        <v>34</v>
      </c>
      <c r="C26" s="8"/>
      <c r="D26" s="8"/>
      <c r="E26" s="5"/>
      <c r="F26" s="6"/>
      <c r="G26" s="8"/>
      <c r="H26" s="8"/>
    </row>
    <row r="27" spans="1:8">
      <c r="A27" s="5" t="s">
        <v>44</v>
      </c>
      <c r="B27" s="6">
        <v>35</v>
      </c>
      <c r="C27" s="8"/>
      <c r="D27" s="8"/>
      <c r="E27" s="5" t="s">
        <v>45</v>
      </c>
      <c r="F27" s="6">
        <v>100</v>
      </c>
      <c r="G27" s="8">
        <f>G16</f>
        <v>481112</v>
      </c>
      <c r="H27" s="8">
        <f>H16</f>
        <v>713960.59</v>
      </c>
    </row>
    <row r="28" spans="1:8">
      <c r="A28" s="5" t="s">
        <v>46</v>
      </c>
      <c r="B28" s="6">
        <v>38</v>
      </c>
      <c r="C28" s="8"/>
      <c r="D28" s="8"/>
      <c r="E28" s="5"/>
      <c r="F28" s="6"/>
      <c r="G28" s="8"/>
      <c r="H28" s="8"/>
    </row>
    <row r="29" spans="1:8">
      <c r="A29" s="5" t="s">
        <v>47</v>
      </c>
      <c r="B29" s="6">
        <v>40</v>
      </c>
      <c r="C29" s="8">
        <f>C25+C27+C26</f>
        <v>25473.200000000001</v>
      </c>
      <c r="D29" s="8">
        <f>D25+D27+D26</f>
        <v>15248</v>
      </c>
      <c r="E29" s="5"/>
      <c r="F29" s="6"/>
      <c r="G29" s="8"/>
      <c r="H29" s="8"/>
    </row>
    <row r="30" spans="1:8" ht="20.25" customHeight="1">
      <c r="A30" s="5"/>
      <c r="B30" s="6"/>
      <c r="C30" s="8"/>
      <c r="D30" s="8"/>
      <c r="E30" s="5"/>
      <c r="F30" s="6"/>
      <c r="G30" s="8"/>
      <c r="H30" s="8"/>
    </row>
    <row r="31" spans="1:8" ht="20.25" customHeight="1">
      <c r="A31" s="5" t="s">
        <v>48</v>
      </c>
      <c r="B31" s="6"/>
      <c r="C31" s="8"/>
      <c r="D31" s="8"/>
      <c r="E31" s="5"/>
      <c r="F31" s="6"/>
      <c r="G31" s="8"/>
      <c r="H31" s="8"/>
    </row>
    <row r="32" spans="1:8" ht="20.25" customHeight="1">
      <c r="A32" s="5" t="s">
        <v>49</v>
      </c>
      <c r="B32" s="6">
        <v>41</v>
      </c>
      <c r="C32" s="8"/>
      <c r="D32" s="8"/>
      <c r="E32" s="5" t="s">
        <v>50</v>
      </c>
      <c r="F32" s="6"/>
      <c r="G32" s="8"/>
      <c r="H32" s="8"/>
    </row>
    <row r="33" spans="1:8">
      <c r="A33" s="5"/>
      <c r="B33" s="6"/>
      <c r="C33" s="8"/>
      <c r="D33" s="8"/>
      <c r="E33" s="5" t="s">
        <v>51</v>
      </c>
      <c r="F33" s="6">
        <v>101</v>
      </c>
      <c r="G33" s="9">
        <v>-193247.93</v>
      </c>
      <c r="H33" s="8">
        <v>-380224.65</v>
      </c>
    </row>
    <row r="34" spans="1:8">
      <c r="A34" s="10" t="s">
        <v>52</v>
      </c>
      <c r="B34" s="6"/>
      <c r="C34" s="8"/>
      <c r="D34" s="8"/>
      <c r="E34" s="5" t="s">
        <v>53</v>
      </c>
      <c r="F34" s="6">
        <v>105</v>
      </c>
      <c r="G34" s="9">
        <f>172866</f>
        <v>172866</v>
      </c>
      <c r="H34" s="8">
        <f>G34+'[1]业务活动表2110-12'!G25</f>
        <v>-13110</v>
      </c>
    </row>
    <row r="35" spans="1:8">
      <c r="A35" s="10" t="s">
        <v>54</v>
      </c>
      <c r="B35" s="6">
        <v>51</v>
      </c>
      <c r="C35" s="8"/>
      <c r="D35" s="8"/>
      <c r="E35" s="5" t="s">
        <v>55</v>
      </c>
      <c r="F35" s="6">
        <v>110</v>
      </c>
      <c r="G35" s="8">
        <f>G33+G34</f>
        <v>-20381.929999999993</v>
      </c>
      <c r="H35" s="8">
        <f>H33+H34</f>
        <v>-393334.65</v>
      </c>
    </row>
    <row r="36" spans="1:8" ht="20.25" customHeight="1">
      <c r="A36" s="5"/>
      <c r="B36" s="6"/>
      <c r="C36" s="8"/>
      <c r="D36" s="8"/>
      <c r="E36" s="5"/>
      <c r="F36" s="6"/>
      <c r="G36" s="8"/>
      <c r="H36" s="8"/>
    </row>
    <row r="37" spans="1:8">
      <c r="A37" s="3" t="s">
        <v>56</v>
      </c>
      <c r="B37" s="6">
        <v>60</v>
      </c>
      <c r="C37" s="8">
        <f>C15+C20+C29</f>
        <v>460730.07</v>
      </c>
      <c r="D37" s="8">
        <f>D15+D29</f>
        <v>320625.94</v>
      </c>
      <c r="E37" s="3" t="s">
        <v>57</v>
      </c>
      <c r="F37" s="6">
        <v>120</v>
      </c>
      <c r="G37" s="8">
        <f>G16+G35</f>
        <v>460730.07</v>
      </c>
      <c r="H37" s="8">
        <f>H16+H35</f>
        <v>320625.93999999994</v>
      </c>
    </row>
    <row r="38" spans="1:8" s="4" customFormat="1" ht="12">
      <c r="A38" s="29" t="s">
        <v>58</v>
      </c>
      <c r="B38" s="29"/>
      <c r="C38" s="29"/>
      <c r="D38" s="29"/>
      <c r="E38" s="29"/>
      <c r="F38" s="29"/>
      <c r="G38" s="29"/>
      <c r="H38" s="29"/>
    </row>
  </sheetData>
  <mergeCells count="3">
    <mergeCell ref="A1:H2"/>
    <mergeCell ref="A4:H4"/>
    <mergeCell ref="A38:H3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13" sqref="J13"/>
    </sheetView>
  </sheetViews>
  <sheetFormatPr defaultColWidth="9" defaultRowHeight="13.5"/>
  <cols>
    <col min="1" max="1" width="16.875" style="1" customWidth="1"/>
    <col min="2" max="2" width="3.625" style="1" customWidth="1"/>
    <col min="3" max="3" width="11" style="1" customWidth="1"/>
    <col min="4" max="4" width="9.875" style="1" customWidth="1"/>
    <col min="5" max="5" width="11" style="1" customWidth="1"/>
    <col min="6" max="6" width="10.625" style="1" bestFit="1" customWidth="1"/>
    <col min="7" max="7" width="11.625" style="1" customWidth="1"/>
    <col min="8" max="8" width="11" style="1" customWidth="1"/>
    <col min="9" max="16384" width="9" style="1"/>
  </cols>
  <sheetData>
    <row r="1" spans="1:8" ht="22.5">
      <c r="A1" s="26" t="s">
        <v>59</v>
      </c>
      <c r="B1" s="26"/>
      <c r="C1" s="26"/>
      <c r="D1" s="26"/>
      <c r="E1" s="26"/>
      <c r="F1" s="26"/>
      <c r="G1" s="26"/>
      <c r="H1" s="26"/>
    </row>
    <row r="2" spans="1:8" ht="26.25" customHeight="1">
      <c r="A2" s="28" t="s">
        <v>60</v>
      </c>
      <c r="B2" s="28"/>
      <c r="C2" s="28"/>
      <c r="D2" s="28"/>
      <c r="E2" s="28"/>
      <c r="F2" s="28"/>
      <c r="G2" s="28"/>
      <c r="H2" s="28"/>
    </row>
    <row r="3" spans="1:8" ht="26.1" customHeight="1">
      <c r="A3" s="30" t="s">
        <v>61</v>
      </c>
      <c r="B3" s="30" t="s">
        <v>3</v>
      </c>
      <c r="C3" s="30" t="s">
        <v>62</v>
      </c>
      <c r="D3" s="30"/>
      <c r="E3" s="30"/>
      <c r="F3" s="30" t="s">
        <v>63</v>
      </c>
      <c r="G3" s="30"/>
      <c r="H3" s="30"/>
    </row>
    <row r="4" spans="1:8" ht="26.1" customHeight="1">
      <c r="A4" s="30"/>
      <c r="B4" s="30"/>
      <c r="C4" s="11" t="s">
        <v>64</v>
      </c>
      <c r="D4" s="11" t="s">
        <v>65</v>
      </c>
      <c r="E4" s="11" t="s">
        <v>66</v>
      </c>
      <c r="F4" s="11" t="s">
        <v>64</v>
      </c>
      <c r="G4" s="11" t="s">
        <v>65</v>
      </c>
      <c r="H4" s="11" t="s">
        <v>66</v>
      </c>
    </row>
    <row r="5" spans="1:8">
      <c r="A5" s="12" t="s">
        <v>67</v>
      </c>
      <c r="B5" s="11"/>
      <c r="C5" s="13"/>
      <c r="D5" s="13"/>
      <c r="E5" s="13"/>
      <c r="F5" s="13"/>
      <c r="G5" s="13"/>
      <c r="H5" s="13"/>
    </row>
    <row r="6" spans="1:8">
      <c r="A6" s="12" t="s">
        <v>68</v>
      </c>
      <c r="B6" s="11">
        <v>1</v>
      </c>
      <c r="C6" s="14"/>
      <c r="D6" s="14"/>
      <c r="E6" s="14"/>
      <c r="F6" s="14"/>
      <c r="G6" s="14"/>
      <c r="H6" s="14"/>
    </row>
    <row r="7" spans="1:8">
      <c r="A7" s="12" t="s">
        <v>69</v>
      </c>
      <c r="B7" s="11">
        <v>2</v>
      </c>
      <c r="C7" s="14"/>
      <c r="D7" s="14"/>
      <c r="E7" s="14"/>
      <c r="F7" s="14"/>
      <c r="G7" s="14"/>
      <c r="H7" s="14"/>
    </row>
    <row r="8" spans="1:8">
      <c r="A8" s="12" t="s">
        <v>70</v>
      </c>
      <c r="B8" s="11">
        <v>3</v>
      </c>
      <c r="C8" s="14">
        <v>155551.19</v>
      </c>
      <c r="D8" s="14"/>
      <c r="E8" s="14">
        <v>155551.19</v>
      </c>
      <c r="F8" s="14">
        <v>454559.32</v>
      </c>
      <c r="G8" s="14"/>
      <c r="H8" s="14">
        <v>454559.32</v>
      </c>
    </row>
    <row r="9" spans="1:8">
      <c r="A9" s="12" t="s">
        <v>71</v>
      </c>
      <c r="B9" s="11">
        <v>4</v>
      </c>
      <c r="C9" s="14"/>
      <c r="D9" s="14"/>
      <c r="E9" s="14"/>
      <c r="F9" s="14"/>
      <c r="G9" s="14"/>
      <c r="H9" s="14"/>
    </row>
    <row r="10" spans="1:8">
      <c r="A10" s="12" t="s">
        <v>72</v>
      </c>
      <c r="B10" s="11">
        <v>5</v>
      </c>
      <c r="C10" s="14"/>
      <c r="D10" s="14">
        <v>269330</v>
      </c>
      <c r="E10" s="14">
        <v>269330</v>
      </c>
      <c r="F10" s="14">
        <v>45279</v>
      </c>
      <c r="G10" s="14">
        <v>52440</v>
      </c>
      <c r="H10" s="14">
        <v>97719</v>
      </c>
    </row>
    <row r="11" spans="1:8">
      <c r="A11" s="12" t="s">
        <v>73</v>
      </c>
      <c r="B11" s="11">
        <v>6</v>
      </c>
      <c r="C11" s="14"/>
      <c r="D11" s="14"/>
      <c r="E11" s="14"/>
      <c r="F11" s="14"/>
      <c r="G11" s="14"/>
      <c r="H11" s="14"/>
    </row>
    <row r="12" spans="1:8">
      <c r="A12" s="12" t="s">
        <v>74</v>
      </c>
      <c r="B12" s="11">
        <v>9</v>
      </c>
      <c r="C12" s="14">
        <v>128.96</v>
      </c>
      <c r="D12" s="14"/>
      <c r="E12" s="14">
        <v>128.96</v>
      </c>
      <c r="F12" s="14">
        <v>8672.23</v>
      </c>
      <c r="G12" s="14"/>
      <c r="H12" s="14">
        <v>8672.23</v>
      </c>
    </row>
    <row r="13" spans="1:8" ht="26.1" customHeight="1">
      <c r="A13" s="6" t="s">
        <v>75</v>
      </c>
      <c r="B13" s="11">
        <v>11</v>
      </c>
      <c r="C13" s="14">
        <f>SUM(C8:C12)</f>
        <v>155680.15</v>
      </c>
      <c r="D13" s="14">
        <f t="shared" ref="D13:H13" si="0">SUM(D8:D12)</f>
        <v>269330</v>
      </c>
      <c r="E13" s="14">
        <f t="shared" si="0"/>
        <v>425010.15</v>
      </c>
      <c r="F13" s="14">
        <f t="shared" si="0"/>
        <v>508510.55</v>
      </c>
      <c r="G13" s="14">
        <f t="shared" si="0"/>
        <v>52440</v>
      </c>
      <c r="H13" s="14">
        <f t="shared" si="0"/>
        <v>560950.55000000005</v>
      </c>
    </row>
    <row r="14" spans="1:8">
      <c r="A14" s="12" t="s">
        <v>76</v>
      </c>
      <c r="B14" s="11"/>
      <c r="C14" s="14"/>
      <c r="D14" s="14"/>
      <c r="E14" s="14"/>
      <c r="F14" s="14"/>
      <c r="G14" s="14"/>
      <c r="H14" s="14"/>
    </row>
    <row r="15" spans="1:8">
      <c r="A15" s="12" t="s">
        <v>77</v>
      </c>
      <c r="B15" s="11">
        <v>12</v>
      </c>
      <c r="C15" s="14">
        <v>347856.38</v>
      </c>
      <c r="D15" s="14">
        <v>96464</v>
      </c>
      <c r="E15" s="14">
        <v>426840.38</v>
      </c>
      <c r="F15" s="14">
        <v>672531.37</v>
      </c>
      <c r="G15" s="14">
        <v>238416</v>
      </c>
      <c r="H15" s="14">
        <v>910947.37</v>
      </c>
    </row>
    <row r="16" spans="1:8">
      <c r="A16" s="15" t="s">
        <v>78</v>
      </c>
      <c r="B16" s="11">
        <v>13</v>
      </c>
      <c r="C16" s="14">
        <v>34600</v>
      </c>
      <c r="D16" s="14">
        <v>44024</v>
      </c>
      <c r="E16" s="16">
        <v>78624</v>
      </c>
      <c r="F16" s="14">
        <v>0</v>
      </c>
      <c r="G16" s="14">
        <v>184406.59</v>
      </c>
      <c r="H16" s="16">
        <v>184406.59</v>
      </c>
    </row>
    <row r="17" spans="1:8">
      <c r="A17" s="15" t="s">
        <v>79</v>
      </c>
      <c r="B17" s="11">
        <v>14</v>
      </c>
      <c r="C17" s="14">
        <v>249466.54</v>
      </c>
      <c r="D17" s="14">
        <v>52440</v>
      </c>
      <c r="E17" s="14">
        <v>284426.53999999998</v>
      </c>
      <c r="F17" s="14">
        <v>576846.61</v>
      </c>
      <c r="G17" s="14">
        <v>54009.41</v>
      </c>
      <c r="H17" s="14">
        <v>630856.02</v>
      </c>
    </row>
    <row r="18" spans="1:8" ht="25.5">
      <c r="A18" s="17" t="s">
        <v>80</v>
      </c>
      <c r="B18" s="11"/>
      <c r="C18" s="14">
        <v>63789.84</v>
      </c>
      <c r="D18" s="14"/>
      <c r="E18" s="14">
        <v>63789.84</v>
      </c>
      <c r="F18" s="14">
        <v>95684.76</v>
      </c>
      <c r="G18" s="14"/>
      <c r="H18" s="14">
        <v>95684.76</v>
      </c>
    </row>
    <row r="19" spans="1:8" ht="26.1" customHeight="1">
      <c r="A19" s="15" t="s">
        <v>81</v>
      </c>
      <c r="B19" s="11"/>
      <c r="C19" s="14"/>
      <c r="D19" s="14"/>
      <c r="E19" s="14"/>
      <c r="F19" s="14"/>
      <c r="G19" s="14"/>
      <c r="H19" s="14"/>
    </row>
    <row r="20" spans="1:8">
      <c r="A20" s="12" t="s">
        <v>82</v>
      </c>
      <c r="B20" s="11">
        <v>21</v>
      </c>
      <c r="C20" s="14">
        <v>21071.7</v>
      </c>
      <c r="D20" s="14"/>
      <c r="E20" s="14">
        <v>38551.699999999997</v>
      </c>
      <c r="F20" s="14">
        <v>22955.9</v>
      </c>
      <c r="G20" s="14"/>
      <c r="H20" s="14">
        <v>22955.9</v>
      </c>
    </row>
    <row r="21" spans="1:8">
      <c r="A21" s="12" t="s">
        <v>83</v>
      </c>
      <c r="B21" s="11">
        <v>24</v>
      </c>
      <c r="C21" s="14"/>
      <c r="D21" s="14"/>
      <c r="E21" s="14"/>
      <c r="F21" s="14"/>
      <c r="G21" s="14"/>
      <c r="H21" s="14"/>
    </row>
    <row r="22" spans="1:8">
      <c r="A22" s="12" t="s">
        <v>84</v>
      </c>
      <c r="B22" s="11">
        <v>28</v>
      </c>
      <c r="C22" s="14"/>
      <c r="D22" s="14"/>
      <c r="E22" s="14"/>
      <c r="F22" s="14"/>
      <c r="G22" s="14"/>
      <c r="H22" s="14"/>
    </row>
    <row r="23" spans="1:8" ht="26.1" customHeight="1">
      <c r="A23" s="6" t="s">
        <v>85</v>
      </c>
      <c r="B23" s="11">
        <v>35</v>
      </c>
      <c r="C23" s="14">
        <f>C15+C20+C21+C22</f>
        <v>368928.08</v>
      </c>
      <c r="D23" s="14">
        <f t="shared" ref="D23:H23" si="1">D15+D20+D21+D22</f>
        <v>96464</v>
      </c>
      <c r="E23" s="14">
        <f t="shared" si="1"/>
        <v>465392.08</v>
      </c>
      <c r="F23" s="14">
        <f t="shared" si="1"/>
        <v>695487.27</v>
      </c>
      <c r="G23" s="14">
        <f t="shared" si="1"/>
        <v>238416</v>
      </c>
      <c r="H23" s="14">
        <f t="shared" si="1"/>
        <v>933903.27</v>
      </c>
    </row>
    <row r="24" spans="1:8" ht="25.5">
      <c r="A24" s="12" t="s">
        <v>86</v>
      </c>
      <c r="B24" s="11">
        <v>40</v>
      </c>
      <c r="C24" s="14"/>
      <c r="D24" s="14"/>
      <c r="E24" s="14"/>
      <c r="F24" s="14"/>
      <c r="G24" s="14"/>
      <c r="H24" s="14"/>
    </row>
    <row r="25" spans="1:8" ht="55.5">
      <c r="A25" s="12" t="s">
        <v>87</v>
      </c>
      <c r="B25" s="11">
        <v>45</v>
      </c>
      <c r="C25" s="14">
        <f>C13-C23</f>
        <v>-213247.93000000002</v>
      </c>
      <c r="D25" s="8">
        <f t="shared" ref="D25:H25" si="2">D13-D23</f>
        <v>172866</v>
      </c>
      <c r="E25" s="14">
        <f t="shared" si="2"/>
        <v>-40381.929999999993</v>
      </c>
      <c r="F25" s="14">
        <f t="shared" si="2"/>
        <v>-186976.72000000003</v>
      </c>
      <c r="G25" s="14">
        <f t="shared" si="2"/>
        <v>-185976</v>
      </c>
      <c r="H25" s="14">
        <f t="shared" si="2"/>
        <v>-372952.72</v>
      </c>
    </row>
    <row r="26" spans="1:8" s="4" customFormat="1" ht="12">
      <c r="A26" s="29" t="s">
        <v>58</v>
      </c>
      <c r="B26" s="29"/>
      <c r="C26" s="29"/>
      <c r="D26" s="29"/>
      <c r="E26" s="29"/>
      <c r="F26" s="29"/>
      <c r="G26" s="29"/>
      <c r="H26" s="29"/>
    </row>
  </sheetData>
  <mergeCells count="7">
    <mergeCell ref="A26:H26"/>
    <mergeCell ref="A1:H1"/>
    <mergeCell ref="A2:H2"/>
    <mergeCell ref="A3:A4"/>
    <mergeCell ref="B3:B4"/>
    <mergeCell ref="C3:E3"/>
    <mergeCell ref="F3:H3"/>
  </mergeCells>
  <phoneticPr fontId="2" type="noConversion"/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C22" sqref="C22"/>
    </sheetView>
  </sheetViews>
  <sheetFormatPr defaultColWidth="9" defaultRowHeight="13.5"/>
  <cols>
    <col min="1" max="1" width="38.875" style="1" customWidth="1"/>
    <col min="2" max="2" width="6.375" style="1" customWidth="1"/>
    <col min="3" max="3" width="16.5" style="1" customWidth="1"/>
    <col min="4" max="4" width="18.125" style="1" customWidth="1"/>
    <col min="5" max="5" width="12.125" style="1" customWidth="1"/>
    <col min="6" max="6" width="15.25" style="1" customWidth="1"/>
    <col min="7" max="7" width="13.75" style="1" customWidth="1"/>
    <col min="8" max="16384" width="9" style="1"/>
  </cols>
  <sheetData>
    <row r="1" spans="1:9" ht="22.5">
      <c r="A1" s="31" t="s">
        <v>88</v>
      </c>
      <c r="B1" s="31"/>
      <c r="C1" s="31"/>
      <c r="D1" s="31"/>
      <c r="E1" s="18"/>
      <c r="F1" s="18"/>
      <c r="G1" s="18"/>
      <c r="H1" s="18"/>
      <c r="I1" s="18"/>
    </row>
    <row r="2" spans="1:9" ht="21" customHeight="1">
      <c r="A2" s="19" t="str">
        <f>[1]资产负债表2112!A3</f>
        <v>编制单位：汕头市龙湖区乐膳长者食堂    截止2021年12月31日                        单位：元</v>
      </c>
      <c r="B2" s="19"/>
      <c r="C2" s="19"/>
      <c r="D2" s="20"/>
      <c r="F2" s="20"/>
      <c r="G2" s="20"/>
      <c r="H2" s="20"/>
      <c r="I2" s="20"/>
    </row>
    <row r="3" spans="1:9" ht="24.75" customHeight="1">
      <c r="A3" s="21" t="s">
        <v>61</v>
      </c>
      <c r="B3" s="21" t="s">
        <v>3</v>
      </c>
      <c r="C3" s="21" t="s">
        <v>89</v>
      </c>
      <c r="D3" s="21" t="s">
        <v>90</v>
      </c>
    </row>
    <row r="4" spans="1:9">
      <c r="A4" s="22" t="s">
        <v>91</v>
      </c>
      <c r="B4" s="21"/>
      <c r="C4" s="23"/>
      <c r="D4" s="23"/>
    </row>
    <row r="5" spans="1:9">
      <c r="A5" s="22" t="s">
        <v>92</v>
      </c>
      <c r="B5" s="21">
        <v>1</v>
      </c>
      <c r="C5" s="23">
        <v>0</v>
      </c>
      <c r="D5" s="23">
        <v>0</v>
      </c>
    </row>
    <row r="6" spans="1:9">
      <c r="A6" s="22" t="s">
        <v>93</v>
      </c>
      <c r="B6" s="21">
        <v>2</v>
      </c>
      <c r="C6" s="23"/>
      <c r="D6" s="23"/>
    </row>
    <row r="7" spans="1:9">
      <c r="A7" s="22" t="s">
        <v>94</v>
      </c>
      <c r="B7" s="21">
        <v>3</v>
      </c>
      <c r="C7" s="23">
        <v>24201.19</v>
      </c>
      <c r="D7" s="23">
        <v>459435.72</v>
      </c>
    </row>
    <row r="8" spans="1:9">
      <c r="A8" s="22" t="s">
        <v>95</v>
      </c>
      <c r="B8" s="21">
        <v>4</v>
      </c>
      <c r="C8" s="23">
        <v>0</v>
      </c>
      <c r="D8" s="23"/>
    </row>
    <row r="9" spans="1:9">
      <c r="A9" s="22" t="s">
        <v>96</v>
      </c>
      <c r="B9" s="21">
        <v>5</v>
      </c>
      <c r="C9" s="23">
        <v>269330</v>
      </c>
      <c r="D9" s="23">
        <v>97719</v>
      </c>
    </row>
    <row r="10" spans="1:9">
      <c r="A10" s="22" t="s">
        <v>97</v>
      </c>
      <c r="B10" s="21">
        <v>8</v>
      </c>
      <c r="C10" s="23">
        <v>50128.959999999999</v>
      </c>
      <c r="D10" s="23">
        <v>235760.8</v>
      </c>
    </row>
    <row r="11" spans="1:9">
      <c r="A11" s="22" t="s">
        <v>98</v>
      </c>
      <c r="B11" s="21">
        <v>13</v>
      </c>
      <c r="C11" s="23">
        <v>343660.15</v>
      </c>
      <c r="D11" s="23">
        <v>792915.52</v>
      </c>
    </row>
    <row r="12" spans="1:9">
      <c r="A12" s="22" t="s">
        <v>99</v>
      </c>
      <c r="B12" s="21">
        <v>14</v>
      </c>
      <c r="C12" s="23">
        <v>0</v>
      </c>
      <c r="D12" s="23"/>
    </row>
    <row r="13" spans="1:9">
      <c r="A13" s="22" t="s">
        <v>100</v>
      </c>
      <c r="B13" s="21">
        <v>15</v>
      </c>
      <c r="C13" s="23">
        <v>67512</v>
      </c>
      <c r="D13" s="23">
        <v>179825.6</v>
      </c>
    </row>
    <row r="14" spans="1:9">
      <c r="A14" s="22" t="s">
        <v>101</v>
      </c>
      <c r="B14" s="21">
        <v>16</v>
      </c>
      <c r="C14" s="23">
        <v>284426.53999999998</v>
      </c>
      <c r="D14" s="23">
        <v>630856.02</v>
      </c>
    </row>
    <row r="15" spans="1:9">
      <c r="A15" s="22" t="s">
        <v>102</v>
      </c>
      <c r="B15" s="21">
        <v>19</v>
      </c>
      <c r="C15" s="23">
        <v>21071.7</v>
      </c>
      <c r="D15" s="23">
        <v>21776.87</v>
      </c>
    </row>
    <row r="16" spans="1:9">
      <c r="A16" s="22" t="s">
        <v>103</v>
      </c>
      <c r="B16" s="21">
        <v>23</v>
      </c>
      <c r="C16" s="23">
        <v>373010.24</v>
      </c>
      <c r="D16" s="23">
        <v>832458.49</v>
      </c>
    </row>
    <row r="17" spans="1:4">
      <c r="A17" s="22" t="s">
        <v>104</v>
      </c>
      <c r="B17" s="21">
        <v>24</v>
      </c>
      <c r="C17" s="24">
        <v>-29350.09</v>
      </c>
      <c r="D17" s="24">
        <v>-39542.970000000103</v>
      </c>
    </row>
    <row r="18" spans="1:4">
      <c r="A18" s="22" t="s">
        <v>105</v>
      </c>
      <c r="B18" s="21"/>
      <c r="C18" s="23"/>
      <c r="D18" s="23"/>
    </row>
    <row r="19" spans="1:4">
      <c r="A19" s="22" t="s">
        <v>106</v>
      </c>
      <c r="B19" s="21">
        <v>25</v>
      </c>
      <c r="C19" s="23"/>
      <c r="D19" s="23"/>
    </row>
    <row r="20" spans="1:4">
      <c r="A20" s="22" t="s">
        <v>107</v>
      </c>
      <c r="B20" s="21">
        <v>26</v>
      </c>
      <c r="C20" s="23"/>
      <c r="D20" s="23"/>
    </row>
    <row r="21" spans="1:4">
      <c r="A21" s="22" t="s">
        <v>108</v>
      </c>
      <c r="B21" s="21">
        <v>27</v>
      </c>
      <c r="C21" s="23"/>
      <c r="D21" s="23"/>
    </row>
    <row r="22" spans="1:4">
      <c r="A22" s="22" t="s">
        <v>109</v>
      </c>
      <c r="B22" s="21">
        <v>30</v>
      </c>
      <c r="C22" s="23">
        <v>0</v>
      </c>
      <c r="D22" s="23"/>
    </row>
    <row r="23" spans="1:4">
      <c r="A23" s="22" t="s">
        <v>98</v>
      </c>
      <c r="B23" s="21">
        <v>34</v>
      </c>
      <c r="C23" s="23">
        <v>0</v>
      </c>
      <c r="D23" s="23"/>
    </row>
    <row r="24" spans="1:4">
      <c r="A24" s="22" t="s">
        <v>110</v>
      </c>
      <c r="B24" s="21">
        <v>35</v>
      </c>
      <c r="C24" s="23">
        <v>32290</v>
      </c>
      <c r="D24" s="23"/>
    </row>
    <row r="25" spans="1:4">
      <c r="A25" s="22" t="s">
        <v>111</v>
      </c>
      <c r="B25" s="21">
        <v>36</v>
      </c>
      <c r="C25" s="23"/>
      <c r="D25" s="23"/>
    </row>
    <row r="26" spans="1:4">
      <c r="A26" s="22" t="s">
        <v>112</v>
      </c>
      <c r="B26" s="21">
        <v>39</v>
      </c>
      <c r="C26" s="23">
        <v>12819.4</v>
      </c>
      <c r="D26" s="23"/>
    </row>
    <row r="27" spans="1:4">
      <c r="A27" s="22" t="s">
        <v>113</v>
      </c>
      <c r="B27" s="21">
        <v>43</v>
      </c>
      <c r="C27" s="23">
        <v>45109.4</v>
      </c>
      <c r="D27" s="23">
        <v>0</v>
      </c>
    </row>
    <row r="28" spans="1:4">
      <c r="A28" s="22" t="s">
        <v>114</v>
      </c>
      <c r="B28" s="21">
        <v>44</v>
      </c>
      <c r="C28" s="24">
        <v>-45109.4</v>
      </c>
      <c r="D28" s="23">
        <v>0</v>
      </c>
    </row>
    <row r="29" spans="1:4">
      <c r="A29" s="22" t="s">
        <v>115</v>
      </c>
      <c r="B29" s="21"/>
      <c r="C29" s="23"/>
      <c r="D29" s="23"/>
    </row>
    <row r="30" spans="1:4">
      <c r="A30" s="22" t="s">
        <v>116</v>
      </c>
      <c r="B30" s="21">
        <v>45</v>
      </c>
      <c r="C30" s="23"/>
      <c r="D30" s="23"/>
    </row>
    <row r="31" spans="1:4">
      <c r="A31" s="22" t="s">
        <v>117</v>
      </c>
      <c r="B31" s="21">
        <v>48</v>
      </c>
      <c r="C31" s="23"/>
      <c r="D31" s="23"/>
    </row>
    <row r="32" spans="1:4">
      <c r="A32" s="22" t="s">
        <v>118</v>
      </c>
      <c r="B32" s="21">
        <v>50</v>
      </c>
      <c r="C32" s="23">
        <v>0</v>
      </c>
      <c r="D32" s="23">
        <v>0</v>
      </c>
    </row>
    <row r="33" spans="1:8">
      <c r="A33" s="22" t="s">
        <v>119</v>
      </c>
      <c r="B33" s="21">
        <v>51</v>
      </c>
      <c r="C33" s="23"/>
      <c r="D33" s="23"/>
    </row>
    <row r="34" spans="1:8">
      <c r="A34" s="22" t="s">
        <v>120</v>
      </c>
      <c r="B34" s="21">
        <v>52</v>
      </c>
      <c r="C34" s="23"/>
      <c r="D34" s="23"/>
    </row>
    <row r="35" spans="1:8">
      <c r="A35" s="22" t="s">
        <v>121</v>
      </c>
      <c r="B35" s="21">
        <v>55</v>
      </c>
      <c r="C35" s="23"/>
      <c r="D35" s="23"/>
    </row>
    <row r="36" spans="1:8">
      <c r="A36" s="22" t="s">
        <v>113</v>
      </c>
      <c r="B36" s="21">
        <v>58</v>
      </c>
      <c r="C36" s="23"/>
      <c r="D36" s="23"/>
    </row>
    <row r="37" spans="1:8">
      <c r="A37" s="22" t="s">
        <v>122</v>
      </c>
      <c r="B37" s="21">
        <v>59</v>
      </c>
      <c r="C37" s="23">
        <v>0</v>
      </c>
      <c r="D37" s="23">
        <v>0</v>
      </c>
    </row>
    <row r="38" spans="1:8">
      <c r="A38" s="22" t="s">
        <v>123</v>
      </c>
      <c r="B38" s="21">
        <v>60</v>
      </c>
      <c r="C38" s="23"/>
      <c r="D38" s="23"/>
    </row>
    <row r="39" spans="1:8">
      <c r="A39" s="22" t="s">
        <v>124</v>
      </c>
      <c r="B39" s="21">
        <v>61</v>
      </c>
      <c r="C39" s="24">
        <v>-74459.490000000005</v>
      </c>
      <c r="D39" s="24">
        <v>-39542.970000000103</v>
      </c>
      <c r="E39" s="25"/>
      <c r="F39" s="25"/>
      <c r="H39" s="25"/>
    </row>
    <row r="40" spans="1:8" s="4" customFormat="1" ht="12">
      <c r="A40" s="29" t="s">
        <v>125</v>
      </c>
      <c r="B40" s="29"/>
      <c r="C40" s="29"/>
      <c r="D40" s="29"/>
      <c r="E40" s="29"/>
      <c r="F40" s="29"/>
      <c r="G40" s="29"/>
      <c r="H40" s="29"/>
    </row>
  </sheetData>
  <mergeCells count="2">
    <mergeCell ref="A1:D1"/>
    <mergeCell ref="A40:H40"/>
  </mergeCells>
  <phoneticPr fontId="2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21年资产负债表</vt:lpstr>
      <vt:lpstr>21年业务活动表</vt:lpstr>
      <vt:lpstr>21年现金流量表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2022-10-28T10:45:01Z</cp:lastPrinted>
  <dcterms:created xsi:type="dcterms:W3CDTF">2022-01-30T08:09:05Z</dcterms:created>
  <dcterms:modified xsi:type="dcterms:W3CDTF">2022-10-28T10:45:05Z</dcterms:modified>
</cp:coreProperties>
</file>